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ახალი პაკეტი\"/>
    </mc:Choice>
  </mc:AlternateContent>
  <bookViews>
    <workbookView xWindow="0" yWindow="0" windowWidth="24000" windowHeight="9630" tabRatio="601"/>
  </bookViews>
  <sheets>
    <sheet name="დანართი 1" sheetId="5" r:id="rId1"/>
  </sheets>
  <definedNames>
    <definedName name="_xlnm._FilterDatabase" localSheetId="0" hidden="1">'დანართი 1'!$A$5:$N$81</definedName>
    <definedName name="_xlnm.Print_Area" localSheetId="0">'დანართი 1'!$B$4:$N$82</definedName>
    <definedName name="_xlnm.Print_Titles" localSheetId="0">'დანართი 1'!$5:$5</definedName>
  </definedNames>
  <calcPr calcId="162913"/>
</workbook>
</file>

<file path=xl/calcChain.xml><?xml version="1.0" encoding="utf-8"?>
<calcChain xmlns="http://schemas.openxmlformats.org/spreadsheetml/2006/main">
  <c r="M12" i="5" l="1"/>
  <c r="K68" i="5"/>
  <c r="K79" i="5"/>
  <c r="K74" i="5"/>
  <c r="K70" i="5"/>
  <c r="K59" i="5"/>
  <c r="K65" i="5"/>
  <c r="K61" i="5"/>
  <c r="K49" i="5"/>
  <c r="K55" i="5"/>
  <c r="K51" i="5"/>
  <c r="K45" i="5"/>
  <c r="K42" i="5"/>
  <c r="K37" i="5"/>
  <c r="H37" i="5"/>
  <c r="G37" i="5"/>
  <c r="D37" i="5"/>
  <c r="G41" i="5"/>
  <c r="H41" i="5" s="1"/>
  <c r="K33" i="5"/>
  <c r="K29" i="5"/>
  <c r="K23" i="5"/>
  <c r="K21" i="5" s="1"/>
  <c r="K18" i="5" l="1"/>
  <c r="K13" i="5"/>
  <c r="K11" i="5" s="1"/>
  <c r="K6" i="5" s="1"/>
  <c r="K7" i="5"/>
  <c r="D7" i="5"/>
  <c r="G18" i="5"/>
  <c r="H18" i="5"/>
  <c r="D18" i="5"/>
  <c r="G29" i="5"/>
  <c r="H29" i="5" s="1"/>
  <c r="D29" i="5"/>
  <c r="G42" i="5"/>
  <c r="H42" i="5" s="1"/>
  <c r="D42" i="5"/>
  <c r="H51" i="5"/>
  <c r="G51" i="5"/>
  <c r="D51" i="5"/>
  <c r="D49" i="5" s="1"/>
  <c r="H55" i="5"/>
  <c r="G55" i="5"/>
  <c r="G49" i="5" s="1"/>
  <c r="D55" i="5"/>
  <c r="D61" i="5"/>
  <c r="D59" i="5" s="1"/>
  <c r="G65" i="5"/>
  <c r="H65" i="5" s="1"/>
  <c r="D65" i="5"/>
  <c r="D79" i="5"/>
  <c r="G82" i="5"/>
  <c r="H82" i="5" s="1"/>
  <c r="G81" i="5"/>
  <c r="H81" i="5" s="1"/>
  <c r="H80" i="5"/>
  <c r="G80" i="5"/>
  <c r="G79" i="5" s="1"/>
  <c r="H79" i="5" s="1"/>
  <c r="D74" i="5"/>
  <c r="D68" i="5" s="1"/>
  <c r="G78" i="5"/>
  <c r="H78" i="5" s="1"/>
  <c r="G77" i="5"/>
  <c r="H77" i="5" s="1"/>
  <c r="G76" i="5"/>
  <c r="H76" i="5" s="1"/>
  <c r="G75" i="5"/>
  <c r="G74" i="5" s="1"/>
  <c r="H74" i="5" s="1"/>
  <c r="D70" i="5"/>
  <c r="G73" i="5"/>
  <c r="H73" i="5" s="1"/>
  <c r="G72" i="5"/>
  <c r="G70" i="5" s="1"/>
  <c r="G71" i="5"/>
  <c r="H71" i="5" s="1"/>
  <c r="G69" i="5"/>
  <c r="H69" i="5" s="1"/>
  <c r="G64" i="5"/>
  <c r="H64" i="5" s="1"/>
  <c r="G63" i="5"/>
  <c r="H63" i="5" s="1"/>
  <c r="G62" i="5"/>
  <c r="H62" i="5" s="1"/>
  <c r="G60" i="5"/>
  <c r="H60" i="5" s="1"/>
  <c r="D45" i="5"/>
  <c r="G47" i="5"/>
  <c r="H47" i="5" s="1"/>
  <c r="H45" i="5" s="1"/>
  <c r="G40" i="5"/>
  <c r="H40" i="5"/>
  <c r="G39" i="5"/>
  <c r="H39" i="5" s="1"/>
  <c r="G38" i="5"/>
  <c r="D33" i="5"/>
  <c r="G36" i="5"/>
  <c r="H36" i="5" s="1"/>
  <c r="G25" i="5"/>
  <c r="H25" i="5" s="1"/>
  <c r="G26" i="5"/>
  <c r="H26" i="5" s="1"/>
  <c r="G24" i="5"/>
  <c r="H24" i="5" s="1"/>
  <c r="D23" i="5"/>
  <c r="D21" i="5" s="1"/>
  <c r="G28" i="5"/>
  <c r="H28" i="5" s="1"/>
  <c r="D13" i="5"/>
  <c r="G17" i="5"/>
  <c r="H17" i="5" s="1"/>
  <c r="G16" i="5"/>
  <c r="H16" i="5" s="1"/>
  <c r="G15" i="5"/>
  <c r="H15" i="5" s="1"/>
  <c r="G14" i="5"/>
  <c r="H14" i="5" s="1"/>
  <c r="G9" i="5"/>
  <c r="H9" i="5" s="1"/>
  <c r="G8" i="5"/>
  <c r="H8" i="5" s="1"/>
  <c r="H49" i="5" l="1"/>
  <c r="G61" i="5"/>
  <c r="G59" i="5" s="1"/>
  <c r="H61" i="5"/>
  <c r="H59" i="5" s="1"/>
  <c r="D11" i="5"/>
  <c r="D6" i="5" s="1"/>
  <c r="G33" i="5"/>
  <c r="H33" i="5" s="1"/>
  <c r="G68" i="5"/>
  <c r="H72" i="5"/>
  <c r="H70" i="5" s="1"/>
  <c r="H68" i="5" s="1"/>
  <c r="H75" i="5"/>
  <c r="H7" i="5"/>
  <c r="G7" i="5"/>
  <c r="H13" i="5"/>
  <c r="H11" i="5" s="1"/>
  <c r="G23" i="5"/>
  <c r="G21" i="5" s="1"/>
  <c r="H38" i="5"/>
  <c r="G13" i="5"/>
  <c r="G11" i="5" s="1"/>
  <c r="G45" i="5"/>
  <c r="H23" i="5"/>
  <c r="H21" i="5" s="1"/>
  <c r="I42" i="5"/>
  <c r="H6" i="5" l="1"/>
  <c r="G6" i="5"/>
  <c r="I45" i="5"/>
  <c r="M47" i="5"/>
  <c r="N47" i="5" s="1"/>
  <c r="I23" i="5" l="1"/>
  <c r="M27" i="5"/>
  <c r="I55" i="5"/>
  <c r="I51" i="5"/>
  <c r="M58" i="5"/>
  <c r="N58" i="5" s="1"/>
  <c r="M57" i="5"/>
  <c r="N57" i="5" s="1"/>
  <c r="M56" i="5"/>
  <c r="M53" i="5"/>
  <c r="N53" i="5" s="1"/>
  <c r="M54" i="5"/>
  <c r="N54" i="5" s="1"/>
  <c r="M52" i="5"/>
  <c r="N52" i="5" s="1"/>
  <c r="M50" i="5"/>
  <c r="N50" i="5" s="1"/>
  <c r="I49" i="5" l="1"/>
  <c r="M55" i="5"/>
  <c r="N55" i="5" s="1"/>
  <c r="N51" i="5"/>
  <c r="N56" i="5"/>
  <c r="M51" i="5"/>
  <c r="M48" i="5"/>
  <c r="N48" i="5" s="1"/>
  <c r="M46" i="5"/>
  <c r="M44" i="5"/>
  <c r="N44" i="5" s="1"/>
  <c r="M43" i="5"/>
  <c r="I37" i="5"/>
  <c r="N49" i="5" l="1"/>
  <c r="N43" i="5"/>
  <c r="N42" i="5" s="1"/>
  <c r="M42" i="5"/>
  <c r="M49" i="5"/>
  <c r="N46" i="5"/>
  <c r="N45" i="5" s="1"/>
  <c r="M45" i="5"/>
  <c r="M40" i="5"/>
  <c r="N40" i="5" s="1"/>
  <c r="M41" i="5"/>
  <c r="N41" i="5" s="1"/>
  <c r="M38" i="5"/>
  <c r="N38" i="5" l="1"/>
  <c r="M37" i="5"/>
  <c r="N37" i="5" s="1"/>
  <c r="I33" i="5"/>
  <c r="M35" i="5"/>
  <c r="N35" i="5" s="1"/>
  <c r="M34" i="5"/>
  <c r="I29" i="5"/>
  <c r="I21" i="5" s="1"/>
  <c r="M32" i="5"/>
  <c r="N32" i="5" s="1"/>
  <c r="M31" i="5"/>
  <c r="N31" i="5" s="1"/>
  <c r="M30" i="5"/>
  <c r="M22" i="5"/>
  <c r="I18" i="5"/>
  <c r="I13" i="5"/>
  <c r="M20" i="5"/>
  <c r="N20" i="5" s="1"/>
  <c r="M19" i="5"/>
  <c r="N19" i="5" s="1"/>
  <c r="N12" i="5"/>
  <c r="I7" i="5"/>
  <c r="M10" i="5"/>
  <c r="N10" i="5" s="1"/>
  <c r="N22" i="5" l="1"/>
  <c r="I11" i="5"/>
  <c r="M29" i="5"/>
  <c r="N30" i="5"/>
  <c r="N29" i="5" s="1"/>
  <c r="M33" i="5"/>
  <c r="N33" i="5" s="1"/>
  <c r="N34" i="5"/>
  <c r="M18" i="5"/>
  <c r="N18" i="5" s="1"/>
  <c r="M63" i="5"/>
  <c r="M62" i="5"/>
  <c r="M61" i="5" l="1"/>
  <c r="M81" i="5"/>
  <c r="M80" i="5"/>
  <c r="N80" i="5" s="1"/>
  <c r="M76" i="5"/>
  <c r="N76" i="5" s="1"/>
  <c r="M77" i="5"/>
  <c r="N77" i="5" s="1"/>
  <c r="M75" i="5"/>
  <c r="M72" i="5"/>
  <c r="N72" i="5" s="1"/>
  <c r="M71" i="5"/>
  <c r="M69" i="5"/>
  <c r="M67" i="5"/>
  <c r="M66" i="5"/>
  <c r="N66" i="5" s="1"/>
  <c r="N63" i="5"/>
  <c r="M60" i="5"/>
  <c r="N60" i="5" s="1"/>
  <c r="M25" i="5"/>
  <c r="M28" i="5"/>
  <c r="N28" i="5" s="1"/>
  <c r="M24" i="5"/>
  <c r="M15" i="5"/>
  <c r="N15" i="5" s="1"/>
  <c r="M16" i="5"/>
  <c r="N16" i="5" s="1"/>
  <c r="M14" i="5"/>
  <c r="M9" i="5"/>
  <c r="N9" i="5" s="1"/>
  <c r="M8" i="5"/>
  <c r="N8" i="5" s="1"/>
  <c r="N24" i="5" l="1"/>
  <c r="M23" i="5"/>
  <c r="M21" i="5" s="1"/>
  <c r="N67" i="5"/>
  <c r="N65" i="5" s="1"/>
  <c r="M65" i="5"/>
  <c r="M59" i="5" s="1"/>
  <c r="M70" i="5"/>
  <c r="N81" i="5"/>
  <c r="N79" i="5" s="1"/>
  <c r="M79" i="5"/>
  <c r="M74" i="5"/>
  <c r="M13" i="5"/>
  <c r="N7" i="5"/>
  <c r="N71" i="5"/>
  <c r="N70" i="5" s="1"/>
  <c r="N62" i="5"/>
  <c r="N61" i="5" s="1"/>
  <c r="M7" i="5"/>
  <c r="N69" i="5"/>
  <c r="N75" i="5"/>
  <c r="N74" i="5" s="1"/>
  <c r="N14" i="5"/>
  <c r="N25" i="5"/>
  <c r="I61" i="5"/>
  <c r="I65" i="5"/>
  <c r="I70" i="5"/>
  <c r="I74" i="5"/>
  <c r="I79" i="5"/>
  <c r="M68" i="5" l="1"/>
  <c r="N23" i="5"/>
  <c r="N21" i="5" s="1"/>
  <c r="I59" i="5"/>
  <c r="I6" i="5" s="1"/>
  <c r="N68" i="5"/>
  <c r="I68" i="5"/>
  <c r="N59" i="5"/>
  <c r="N13" i="5"/>
  <c r="N11" i="5" s="1"/>
  <c r="M11" i="5"/>
  <c r="M6" i="5" s="1"/>
  <c r="N6" i="5" l="1"/>
</calcChain>
</file>

<file path=xl/sharedStrings.xml><?xml version="1.0" encoding="utf-8"?>
<sst xmlns="http://schemas.openxmlformats.org/spreadsheetml/2006/main" count="104" uniqueCount="64">
  <si>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</si>
  <si>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</si>
  <si>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</si>
  <si>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</si>
  <si>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</si>
  <si>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</si>
  <si>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</si>
  <si>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</si>
  <si>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</si>
  <si>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საფინანსო სამმართველო</t>
  </si>
  <si>
    <t>მთავარი ბუღალტერი</t>
  </si>
  <si>
    <t>მატერიალური უზრუნველყოფის სამმართველო</t>
  </si>
  <si>
    <t>N</t>
  </si>
  <si>
    <t>იურიდიული სამმართველო</t>
  </si>
  <si>
    <t>დირექტორი</t>
  </si>
  <si>
    <t>დირექტორის მოადგილე</t>
  </si>
  <si>
    <t>IV</t>
  </si>
  <si>
    <t>თანამდებობრივი სარგოს კოეფიციენტი ერთ ერთეულზე</t>
  </si>
  <si>
    <t>სულ</t>
  </si>
  <si>
    <t xml:space="preserve">შტატით გათვალისწინებული თანამდებობის დასახელება  </t>
  </si>
  <si>
    <t>მრჩეველი</t>
  </si>
  <si>
    <t>მონიტორინგისა და შეფასების სამმართველო</t>
  </si>
  <si>
    <t>პროფესიული ზედამხედველობის (სუპერვიზიის) სამმართველიო</t>
  </si>
  <si>
    <t>მთავრი სპეციალისტი</t>
  </si>
  <si>
    <t>ეკონომიკური დეპარტამენტი</t>
  </si>
  <si>
    <t>ხარისხის მართვის დეპარტამენტი</t>
  </si>
  <si>
    <t>ადმინისტრაციული დეპარტამენტი</t>
  </si>
  <si>
    <t>ადამიანური რესურსების მართვისა და საქმისწარმოების სამმართველო</t>
  </si>
  <si>
    <t>პროფესიული და უწყვეტი განათლების კოორდინირების სამმართველო</t>
  </si>
  <si>
    <t>საინფორმაციო სისტემების და ტექნიკური უზრუნველყოფის (IT) სამსახური</t>
  </si>
  <si>
    <t xml:space="preserve">სამსახურის უფროსი </t>
  </si>
  <si>
    <t>V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</si>
  <si>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</si>
  <si>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</si>
  <si>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მთვარი სპეციალისტი</t>
  </si>
  <si>
    <t>VI</t>
  </si>
  <si>
    <t xml:space="preserve">სოციალური პროგრამების მართვის სამსახური </t>
  </si>
  <si>
    <t>ტრეფიკინგის მსხერპლთა დაცვის სამსახური</t>
  </si>
  <si>
    <t>სამსახურის უფროსი</t>
  </si>
  <si>
    <t>მეურვეობა-მზრუნველობის სამმართველო</t>
  </si>
  <si>
    <t>VII</t>
  </si>
  <si>
    <t>VIII</t>
  </si>
  <si>
    <t>IX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</si>
  <si>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</si>
  <si>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სპეციალისტი</t>
  </si>
  <si>
    <t>დონორებთან და საზოგადოებასთან ურთიერთობის სამსახური</t>
  </si>
  <si>
    <t>მეურვეობა-მზრუნევლობის  და მხარდაჭერის დეპარტამენტი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</si>
  <si>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</si>
  <si>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თანამდებობრივი სარგო თვეში ერთ ერთეულზე 2020 </t>
  </si>
  <si>
    <t>სულ თანამდებობრივი სარგო თვეში        2020</t>
  </si>
  <si>
    <t>სულ თანამდებობრივი სარგო წელიწადში          2020</t>
  </si>
  <si>
    <t>თანამდებობრივი სარგო თვეში ერთ ერთეულზე 2019</t>
  </si>
  <si>
    <t>სულ თანამდებობრივი სარგო თვეში        2019</t>
  </si>
  <si>
    <t xml:space="preserve"> რაოდენობა 2020 </t>
  </si>
  <si>
    <t xml:space="preserve"> რაოდენობა 2019</t>
  </si>
  <si>
    <t>დამატებული შტატები</t>
  </si>
  <si>
    <t>სულ თანამდებობრივი სარგო წელიწადში          2019</t>
  </si>
  <si>
    <t>თანამდებობრივი სარგოს კოეფიციენტი ერთ ერთეულზე 2019</t>
  </si>
  <si>
    <t>პრესმდივანი</t>
  </si>
  <si>
    <t xml:space="preserve"> უფროსი სპეციალისტი</t>
  </si>
  <si>
    <t>დამატებით 4 შტატგარეშე</t>
  </si>
  <si>
    <t>2 დამლაგებელი</t>
  </si>
  <si>
    <t>2 მძღოლი</t>
  </si>
  <si>
    <t>დამატებით 2 შტატგარეშე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</si>
</sst>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color rgb="FF00B05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82"/>
  <sheetViews>
    <sheetView tabSelected="1" view="pageBreakPreview" topLeftCell="C1" zoomScaleNormal="100" zoomScaleSheetLayoutView="100" workbookViewId="0">
      <selection activeCell="K6" sqref="K6"/>
    </sheetView>
  </sheetViews>
  <sheetFormatPr defaultRowHeight="12"/>
  <cols>
    <col min="1" max="1" width="3.140625" style="1" customWidth="1"/>
    <col min="2" max="2" width="6.28515625" style="1" customWidth="1"/>
    <col min="3" max="3" width="39.5703125" style="1" customWidth="1"/>
    <col min="4" max="4" width="16.140625" style="3" customWidth="1"/>
    <col min="5" max="5" width="17.140625" style="3" customWidth="1"/>
    <col min="6" max="6" width="15.42578125" style="3" customWidth="1"/>
    <col min="7" max="8" width="15" style="3" customWidth="1"/>
    <col min="9" max="9" width="14.7109375" style="1" customWidth="1"/>
    <col min="10" max="11" width="17.28515625" style="1" customWidth="1"/>
    <col min="12" max="12" width="15.7109375" style="1" customWidth="1"/>
    <col min="13" max="13" width="17.5703125" style="1" customWidth="1"/>
    <col min="14" max="14" width="22.28515625" style="1" customWidth="1"/>
    <col min="15" max="16384" width="9.140625" style="1"/>
  </cols>
  <sheetData>
    <row r="3" spans="2:14" ht="18" customHeight="1"/>
    <row r="4" spans="2:14" ht="63.75" customHeight="1">
      <c r="B4" s="62" t="s">
        <v>43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4" s="3" customFormat="1" ht="105" customHeight="1">
      <c r="B5" s="7" t="s">
        <v>12</v>
      </c>
      <c r="C5" s="31" t="s">
        <v>19</v>
      </c>
      <c r="D5" s="31" t="s">
        <v>54</v>
      </c>
      <c r="E5" s="31" t="s">
        <v>57</v>
      </c>
      <c r="F5" s="31" t="s">
        <v>51</v>
      </c>
      <c r="G5" s="31" t="s">
        <v>52</v>
      </c>
      <c r="H5" s="31" t="s">
        <v>56</v>
      </c>
      <c r="I5" s="31" t="s">
        <v>53</v>
      </c>
      <c r="J5" s="31" t="s">
        <v>17</v>
      </c>
      <c r="K5" s="31" t="s">
        <v>55</v>
      </c>
      <c r="L5" s="31" t="s">
        <v>48</v>
      </c>
      <c r="M5" s="31" t="s">
        <v>49</v>
      </c>
      <c r="N5" s="31" t="s">
        <v>50</v>
      </c>
    </row>
    <row r="6" spans="2:14" s="3" customFormat="1" ht="29.25" customHeight="1">
      <c r="B6" s="7"/>
      <c r="C6" s="31" t="s">
        <v>18</v>
      </c>
      <c r="D6" s="31">
        <f>D7+D11+D21+D33+D37+D42+D45+D49+D59+D68</f>
        <v>37</v>
      </c>
      <c r="E6" s="31"/>
      <c r="F6" s="31"/>
      <c r="G6" s="31">
        <f>G7+G11+G21+G33+G37+G42+G45+G49+G59+G68</f>
        <v>67100</v>
      </c>
      <c r="H6" s="31">
        <f>H7+H11+H21+H33+H37+H42+H45+H49+H59+H68</f>
        <v>805200</v>
      </c>
      <c r="I6" s="26">
        <f>I7+I11+I21+I33+I37+I42+I45+I49+I59+I68</f>
        <v>90</v>
      </c>
      <c r="J6" s="54"/>
      <c r="K6" s="26">
        <f>K7+K11+K21+K33+K37+K42+K45+K49+K59+K68</f>
        <v>53</v>
      </c>
      <c r="L6" s="7"/>
      <c r="M6" s="27">
        <f>M7+M11+M21+M33+M37+M42+M45+M49+M59+M68</f>
        <v>177000</v>
      </c>
      <c r="N6" s="27">
        <f>N7+N11+N21+N33+N37+N42+N45+N49+N59+N68</f>
        <v>2438000</v>
      </c>
    </row>
    <row r="7" spans="2:14" s="3" customFormat="1" ht="22.5" customHeight="1">
      <c r="B7" s="15"/>
      <c r="C7" s="15" t="s">
        <v>3</v>
      </c>
      <c r="D7" s="15">
        <f>D8+D9+D10</f>
        <v>4</v>
      </c>
      <c r="E7" s="15"/>
      <c r="F7" s="15"/>
      <c r="G7" s="15">
        <f>G8+G9</f>
        <v>17400</v>
      </c>
      <c r="H7" s="15">
        <f>H8+H9</f>
        <v>208800</v>
      </c>
      <c r="I7" s="23">
        <f>I8+I9+I10</f>
        <v>5</v>
      </c>
      <c r="J7" s="53"/>
      <c r="K7" s="23">
        <f>K8+K9+K10</f>
        <v>1</v>
      </c>
      <c r="L7" s="15"/>
      <c r="M7" s="23">
        <f>M8+M9</f>
        <v>20200</v>
      </c>
      <c r="N7" s="23">
        <f>N8+N9</f>
        <v>242400</v>
      </c>
    </row>
    <row r="8" spans="2:14" ht="15">
      <c r="B8" s="5"/>
      <c r="C8" s="8" t="s">
        <v>14</v>
      </c>
      <c r="D8" s="44">
        <v>1</v>
      </c>
      <c r="E8" s="44"/>
      <c r="F8" s="44">
        <v>5400</v>
      </c>
      <c r="G8" s="44">
        <f>D8*F8</f>
        <v>5400</v>
      </c>
      <c r="H8" s="44">
        <f>G8*12</f>
        <v>64800</v>
      </c>
      <c r="I8" s="4">
        <v>1</v>
      </c>
      <c r="J8" s="55"/>
      <c r="K8" s="4"/>
      <c r="L8" s="38">
        <v>5800</v>
      </c>
      <c r="M8" s="22">
        <f>I8*L8</f>
        <v>5800</v>
      </c>
      <c r="N8" s="22">
        <f>M8*12</f>
        <v>69600</v>
      </c>
    </row>
    <row r="9" spans="2:14" ht="15">
      <c r="B9" s="5"/>
      <c r="C9" s="8" t="s">
        <v>15</v>
      </c>
      <c r="D9" s="44">
        <v>3</v>
      </c>
      <c r="E9" s="44"/>
      <c r="F9" s="44">
        <v>4000</v>
      </c>
      <c r="G9" s="44">
        <f>D9*F9</f>
        <v>12000</v>
      </c>
      <c r="H9" s="44">
        <f>G9*12</f>
        <v>144000</v>
      </c>
      <c r="I9" s="4">
        <v>3</v>
      </c>
      <c r="J9" s="55"/>
      <c r="K9" s="4"/>
      <c r="L9" s="38">
        <v>4800</v>
      </c>
      <c r="M9" s="22">
        <f>I9*L9</f>
        <v>14400</v>
      </c>
      <c r="N9" s="22">
        <f>M9*12</f>
        <v>172800</v>
      </c>
    </row>
    <row r="10" spans="2:14" ht="15">
      <c r="B10" s="5"/>
      <c r="C10" s="8" t="s">
        <v>20</v>
      </c>
      <c r="D10" s="44"/>
      <c r="E10" s="44"/>
      <c r="F10" s="44"/>
      <c r="G10" s="44"/>
      <c r="H10" s="44"/>
      <c r="I10" s="4">
        <v>1</v>
      </c>
      <c r="J10" s="55"/>
      <c r="K10" s="4">
        <v>1</v>
      </c>
      <c r="L10" s="22">
        <v>4000</v>
      </c>
      <c r="M10" s="22">
        <f>I10*L10</f>
        <v>4000</v>
      </c>
      <c r="N10" s="22">
        <f>M10*12</f>
        <v>48000</v>
      </c>
    </row>
    <row r="11" spans="2:14" ht="15">
      <c r="B11" s="15" t="s">
        <v>0</v>
      </c>
      <c r="C11" s="15" t="s">
        <v>25</v>
      </c>
      <c r="D11" s="15">
        <f>D12+D13+D18</f>
        <v>5</v>
      </c>
      <c r="E11" s="15"/>
      <c r="F11" s="15"/>
      <c r="G11" s="15">
        <f>G12+G13+G18</f>
        <v>7200</v>
      </c>
      <c r="H11" s="15">
        <f>H12+H13+H18</f>
        <v>86400</v>
      </c>
      <c r="I11" s="23">
        <f>I12+I13+I18</f>
        <v>13</v>
      </c>
      <c r="J11" s="53"/>
      <c r="K11" s="23">
        <f>K12+K13+K18</f>
        <v>8</v>
      </c>
      <c r="L11" s="15"/>
      <c r="M11" s="23">
        <f>M12+M13+M18</f>
        <v>24300</v>
      </c>
      <c r="N11" s="23">
        <f>N12+N13+N18</f>
        <v>291600</v>
      </c>
    </row>
    <row r="12" spans="2:14" s="33" customFormat="1" ht="15">
      <c r="B12" s="13"/>
      <c r="C12" s="40" t="s">
        <v>4</v>
      </c>
      <c r="D12" s="45"/>
      <c r="E12" s="45"/>
      <c r="F12" s="45"/>
      <c r="G12" s="45"/>
      <c r="H12" s="45"/>
      <c r="I12" s="34">
        <v>1</v>
      </c>
      <c r="J12" s="36">
        <v>3.5</v>
      </c>
      <c r="K12" s="32">
        <v>1</v>
      </c>
      <c r="L12" s="35">
        <v>3500</v>
      </c>
      <c r="M12" s="34">
        <f>K12*L12</f>
        <v>3500</v>
      </c>
      <c r="N12" s="34">
        <f>M12*12</f>
        <v>42000</v>
      </c>
    </row>
    <row r="13" spans="2:14" s="33" customFormat="1" ht="30">
      <c r="B13" s="13"/>
      <c r="C13" s="13" t="s">
        <v>21</v>
      </c>
      <c r="D13" s="13">
        <f>D14+D15+D16+D17</f>
        <v>5</v>
      </c>
      <c r="E13" s="13"/>
      <c r="F13" s="13"/>
      <c r="G13" s="13">
        <f>G14+G15+G16+G17</f>
        <v>7200</v>
      </c>
      <c r="H13" s="13">
        <f>H14+H15+H16+H17</f>
        <v>86400</v>
      </c>
      <c r="I13" s="32">
        <f>I14+I15+I16</f>
        <v>7</v>
      </c>
      <c r="J13" s="34"/>
      <c r="K13" s="32">
        <f>K14+K15+K16+K17</f>
        <v>2</v>
      </c>
      <c r="L13" s="35"/>
      <c r="M13" s="32">
        <f>M14+M15+M16</f>
        <v>11900</v>
      </c>
      <c r="N13" s="32">
        <f>M13*12</f>
        <v>142800</v>
      </c>
    </row>
    <row r="14" spans="2:14" ht="15">
      <c r="B14" s="11"/>
      <c r="C14" s="12" t="s">
        <v>5</v>
      </c>
      <c r="D14" s="35">
        <v>1</v>
      </c>
      <c r="E14" s="35">
        <v>2.5</v>
      </c>
      <c r="F14" s="35">
        <v>2500</v>
      </c>
      <c r="G14" s="35">
        <f>D14*F14</f>
        <v>2500</v>
      </c>
      <c r="H14" s="35">
        <f>G14*12</f>
        <v>30000</v>
      </c>
      <c r="I14" s="4">
        <v>1</v>
      </c>
      <c r="J14" s="56">
        <v>2.5</v>
      </c>
      <c r="K14" s="28"/>
      <c r="L14" s="20">
        <v>2500</v>
      </c>
      <c r="M14" s="20">
        <f>I14*L14</f>
        <v>2500</v>
      </c>
      <c r="N14" s="20">
        <f>M14*12</f>
        <v>30000</v>
      </c>
    </row>
    <row r="15" spans="2:14" ht="15">
      <c r="B15" s="11"/>
      <c r="C15" s="12" t="s">
        <v>8</v>
      </c>
      <c r="D15" s="35">
        <v>1</v>
      </c>
      <c r="E15" s="35">
        <v>1.3</v>
      </c>
      <c r="F15" s="35">
        <v>1300</v>
      </c>
      <c r="G15" s="35">
        <f>D15*F15</f>
        <v>1300</v>
      </c>
      <c r="H15" s="35">
        <f>G15*12</f>
        <v>15600</v>
      </c>
      <c r="I15" s="4">
        <v>4</v>
      </c>
      <c r="J15" s="56">
        <v>1.6</v>
      </c>
      <c r="K15" s="4">
        <v>3</v>
      </c>
      <c r="L15" s="20">
        <v>1600</v>
      </c>
      <c r="M15" s="20">
        <f>I15*L15</f>
        <v>6400</v>
      </c>
      <c r="N15" s="20">
        <f t="shared" ref="N15:N18" si="0">M15*12</f>
        <v>76800</v>
      </c>
    </row>
    <row r="16" spans="2:14" ht="15">
      <c r="B16" s="11"/>
      <c r="C16" s="12" t="s">
        <v>6</v>
      </c>
      <c r="D16" s="35">
        <v>2</v>
      </c>
      <c r="E16" s="35">
        <v>1.2</v>
      </c>
      <c r="F16" s="35">
        <v>1200</v>
      </c>
      <c r="G16" s="35">
        <f>D16*F16</f>
        <v>2400</v>
      </c>
      <c r="H16" s="35">
        <f>G16*12</f>
        <v>28800</v>
      </c>
      <c r="I16" s="4">
        <v>2</v>
      </c>
      <c r="J16" s="56">
        <v>1.5</v>
      </c>
      <c r="K16" s="4"/>
      <c r="L16" s="20">
        <v>1500</v>
      </c>
      <c r="M16" s="20">
        <f>I16*L16</f>
        <v>3000</v>
      </c>
      <c r="N16" s="20">
        <f t="shared" si="0"/>
        <v>36000</v>
      </c>
    </row>
    <row r="17" spans="2:14" ht="15">
      <c r="B17" s="11"/>
      <c r="C17" s="12" t="s">
        <v>6</v>
      </c>
      <c r="D17" s="35">
        <v>1</v>
      </c>
      <c r="E17" s="49">
        <v>1</v>
      </c>
      <c r="F17" s="35">
        <v>1000</v>
      </c>
      <c r="G17" s="35">
        <f>D17*F17</f>
        <v>1000</v>
      </c>
      <c r="H17" s="35">
        <f>G17*12</f>
        <v>12000</v>
      </c>
      <c r="I17" s="4"/>
      <c r="J17" s="55"/>
      <c r="K17" s="4">
        <v>-1</v>
      </c>
      <c r="L17" s="20"/>
      <c r="M17" s="20"/>
      <c r="N17" s="20"/>
    </row>
    <row r="18" spans="2:14" ht="30">
      <c r="B18" s="11"/>
      <c r="C18" s="41" t="s">
        <v>22</v>
      </c>
      <c r="D18" s="41">
        <f>D19+D20</f>
        <v>0</v>
      </c>
      <c r="E18" s="41"/>
      <c r="F18" s="41"/>
      <c r="G18" s="41">
        <f>G19+G20</f>
        <v>0</v>
      </c>
      <c r="H18" s="41">
        <f>G18*12</f>
        <v>0</v>
      </c>
      <c r="I18" s="41">
        <f>I19+I20</f>
        <v>5</v>
      </c>
      <c r="J18" s="41"/>
      <c r="K18" s="41">
        <f>K19+K20</f>
        <v>5</v>
      </c>
      <c r="L18" s="37"/>
      <c r="M18" s="37">
        <f>M19+M20</f>
        <v>8900</v>
      </c>
      <c r="N18" s="37">
        <f t="shared" si="0"/>
        <v>106800</v>
      </c>
    </row>
    <row r="19" spans="2:14" ht="15">
      <c r="B19" s="11"/>
      <c r="C19" s="40" t="s">
        <v>5</v>
      </c>
      <c r="D19" s="45"/>
      <c r="E19" s="45"/>
      <c r="F19" s="45"/>
      <c r="G19" s="45"/>
      <c r="H19" s="45"/>
      <c r="I19" s="4">
        <v>1</v>
      </c>
      <c r="J19" s="56">
        <v>2.5</v>
      </c>
      <c r="K19" s="4">
        <v>1</v>
      </c>
      <c r="L19" s="20">
        <v>2500</v>
      </c>
      <c r="M19" s="20">
        <f>I19*L19</f>
        <v>2500</v>
      </c>
      <c r="N19" s="20">
        <f>M19*12</f>
        <v>30000</v>
      </c>
    </row>
    <row r="20" spans="2:14" ht="15">
      <c r="B20" s="11"/>
      <c r="C20" s="40" t="s">
        <v>23</v>
      </c>
      <c r="D20" s="45"/>
      <c r="E20" s="45"/>
      <c r="F20" s="45"/>
      <c r="G20" s="45"/>
      <c r="H20" s="45"/>
      <c r="I20" s="4">
        <v>4</v>
      </c>
      <c r="J20" s="56">
        <v>1.6</v>
      </c>
      <c r="K20" s="4">
        <v>4</v>
      </c>
      <c r="L20" s="20">
        <v>1600</v>
      </c>
      <c r="M20" s="20">
        <f>I20*L20</f>
        <v>6400</v>
      </c>
      <c r="N20" s="20">
        <f>M20*12</f>
        <v>76800</v>
      </c>
    </row>
    <row r="21" spans="2:14" ht="15">
      <c r="B21" s="15" t="s">
        <v>1</v>
      </c>
      <c r="C21" s="15" t="s">
        <v>26</v>
      </c>
      <c r="D21" s="15">
        <f>D22+D23+D29</f>
        <v>5</v>
      </c>
      <c r="E21" s="15"/>
      <c r="F21" s="15"/>
      <c r="G21" s="15">
        <f>G22+G23+G29</f>
        <v>6800</v>
      </c>
      <c r="H21" s="15">
        <f>H22+H23+H29</f>
        <v>81600</v>
      </c>
      <c r="I21" s="23">
        <f>I22+I23+I29</f>
        <v>12</v>
      </c>
      <c r="J21" s="57"/>
      <c r="K21" s="23">
        <f>K22+K23+K29</f>
        <v>7</v>
      </c>
      <c r="L21" s="15"/>
      <c r="M21" s="23">
        <f>M22+M23+M29</f>
        <v>21800</v>
      </c>
      <c r="N21" s="23">
        <f>N22+N23+N29</f>
        <v>575600</v>
      </c>
    </row>
    <row r="22" spans="2:14" s="33" customFormat="1" ht="15">
      <c r="B22" s="13"/>
      <c r="C22" s="12" t="s">
        <v>4</v>
      </c>
      <c r="D22" s="35"/>
      <c r="E22" s="35"/>
      <c r="F22" s="35"/>
      <c r="G22" s="35"/>
      <c r="H22" s="35"/>
      <c r="I22" s="34">
        <v>1</v>
      </c>
      <c r="J22" s="36">
        <v>3.5</v>
      </c>
      <c r="K22" s="34">
        <v>1</v>
      </c>
      <c r="L22" s="35">
        <v>3500</v>
      </c>
      <c r="M22" s="34">
        <f>I22*L22</f>
        <v>3500</v>
      </c>
      <c r="N22" s="34">
        <f>M22*112</f>
        <v>392000</v>
      </c>
    </row>
    <row r="23" spans="2:14" s="33" customFormat="1" ht="30">
      <c r="B23" s="13"/>
      <c r="C23" s="13" t="s">
        <v>27</v>
      </c>
      <c r="D23" s="13">
        <f>D24+D25+D26+D27+D28</f>
        <v>5</v>
      </c>
      <c r="E23" s="13"/>
      <c r="F23" s="13"/>
      <c r="G23" s="13">
        <f>G24+G25+G26+G27+G28</f>
        <v>6800</v>
      </c>
      <c r="H23" s="13">
        <f>H24+H25+H26+H27+H28</f>
        <v>81600</v>
      </c>
      <c r="I23" s="32">
        <f>I24+I25+I27+I28</f>
        <v>7</v>
      </c>
      <c r="J23" s="36"/>
      <c r="K23" s="32">
        <f>K24+K25+K26+K27+K28</f>
        <v>2</v>
      </c>
      <c r="L23" s="35"/>
      <c r="M23" s="32">
        <f>M24+M25+M27+M28</f>
        <v>11100</v>
      </c>
      <c r="N23" s="32">
        <f>N24+N25+N27+N28</f>
        <v>97200</v>
      </c>
    </row>
    <row r="24" spans="2:14" ht="15">
      <c r="B24" s="11"/>
      <c r="C24" s="12" t="s">
        <v>5</v>
      </c>
      <c r="D24" s="35">
        <v>1</v>
      </c>
      <c r="E24" s="35">
        <v>2.5</v>
      </c>
      <c r="F24" s="35">
        <v>2500</v>
      </c>
      <c r="G24" s="35">
        <f>D24*F24</f>
        <v>2500</v>
      </c>
      <c r="H24" s="35">
        <f>G24*12</f>
        <v>30000</v>
      </c>
      <c r="I24" s="4">
        <v>1</v>
      </c>
      <c r="J24" s="56">
        <v>2.5</v>
      </c>
      <c r="K24" s="4"/>
      <c r="L24" s="20">
        <v>2500</v>
      </c>
      <c r="M24" s="20">
        <f>I24*L24</f>
        <v>2500</v>
      </c>
      <c r="N24" s="20">
        <f>M24*12</f>
        <v>30000</v>
      </c>
    </row>
    <row r="25" spans="2:14" s="6" customFormat="1" ht="20.25" customHeight="1">
      <c r="B25" s="11"/>
      <c r="C25" s="12" t="s">
        <v>8</v>
      </c>
      <c r="D25" s="35">
        <v>1</v>
      </c>
      <c r="E25" s="35">
        <v>1.3</v>
      </c>
      <c r="F25" s="35">
        <v>1300</v>
      </c>
      <c r="G25" s="35">
        <f t="shared" ref="G25:G26" si="1">D25*F25</f>
        <v>1300</v>
      </c>
      <c r="H25" s="35">
        <f t="shared" ref="H25:H26" si="2">G25*12</f>
        <v>15600</v>
      </c>
      <c r="I25" s="16">
        <v>2</v>
      </c>
      <c r="J25" s="29">
        <v>1.6</v>
      </c>
      <c r="K25" s="16">
        <v>1</v>
      </c>
      <c r="L25" s="20">
        <v>1600</v>
      </c>
      <c r="M25" s="20">
        <f>I25*L25</f>
        <v>3200</v>
      </c>
      <c r="N25" s="20">
        <f t="shared" ref="N25:N28" si="3">M25*12</f>
        <v>38400</v>
      </c>
    </row>
    <row r="26" spans="2:14" s="6" customFormat="1" ht="20.25" customHeight="1">
      <c r="B26" s="11"/>
      <c r="C26" s="12" t="s">
        <v>8</v>
      </c>
      <c r="D26" s="35">
        <v>1</v>
      </c>
      <c r="E26" s="35">
        <v>1.2</v>
      </c>
      <c r="F26" s="35">
        <v>1200</v>
      </c>
      <c r="G26" s="35">
        <f t="shared" si="1"/>
        <v>1200</v>
      </c>
      <c r="H26" s="35">
        <f t="shared" si="2"/>
        <v>14400</v>
      </c>
      <c r="I26" s="16"/>
      <c r="J26" s="29"/>
      <c r="K26" s="16">
        <v>-1</v>
      </c>
      <c r="L26" s="20"/>
      <c r="M26" s="20"/>
      <c r="N26" s="20"/>
    </row>
    <row r="27" spans="2:14" s="6" customFormat="1" ht="20.25" customHeight="1">
      <c r="B27" s="11"/>
      <c r="C27" s="12" t="s">
        <v>6</v>
      </c>
      <c r="D27" s="35"/>
      <c r="E27" s="35"/>
      <c r="F27" s="35"/>
      <c r="G27" s="35"/>
      <c r="H27" s="35"/>
      <c r="I27" s="16">
        <v>2</v>
      </c>
      <c r="J27" s="29">
        <v>1.5</v>
      </c>
      <c r="K27" s="16">
        <v>2</v>
      </c>
      <c r="L27" s="20">
        <v>1500</v>
      </c>
      <c r="M27" s="20">
        <f>I27*L27</f>
        <v>3000</v>
      </c>
      <c r="N27" s="20"/>
    </row>
    <row r="28" spans="2:14" ht="15">
      <c r="B28" s="11"/>
      <c r="C28" s="12" t="s">
        <v>44</v>
      </c>
      <c r="D28" s="35">
        <v>2</v>
      </c>
      <c r="E28" s="35">
        <v>0.9</v>
      </c>
      <c r="F28" s="35">
        <v>900</v>
      </c>
      <c r="G28" s="35">
        <f>D28*F28</f>
        <v>1800</v>
      </c>
      <c r="H28" s="35">
        <f>G28*12</f>
        <v>21600</v>
      </c>
      <c r="I28" s="10">
        <v>2</v>
      </c>
      <c r="J28" s="30">
        <v>1.2</v>
      </c>
      <c r="K28" s="10"/>
      <c r="L28" s="20">
        <v>1200</v>
      </c>
      <c r="M28" s="20">
        <f>I28*L28</f>
        <v>2400</v>
      </c>
      <c r="N28" s="20">
        <f t="shared" si="3"/>
        <v>28800</v>
      </c>
    </row>
    <row r="29" spans="2:14" ht="45">
      <c r="B29" s="11"/>
      <c r="C29" s="41" t="s">
        <v>28</v>
      </c>
      <c r="D29" s="41">
        <f>D30+D31+D32</f>
        <v>0</v>
      </c>
      <c r="E29" s="41"/>
      <c r="F29" s="41"/>
      <c r="G29" s="41">
        <f>G30+G31+G32</f>
        <v>0</v>
      </c>
      <c r="H29" s="41">
        <f>G29*12</f>
        <v>0</v>
      </c>
      <c r="I29" s="41">
        <f>I30+I31+I32</f>
        <v>4</v>
      </c>
      <c r="J29" s="41"/>
      <c r="K29" s="41">
        <f>K30+K31+K32</f>
        <v>4</v>
      </c>
      <c r="L29" s="20"/>
      <c r="M29" s="37">
        <f>M30+M31+M32</f>
        <v>7200</v>
      </c>
      <c r="N29" s="37">
        <f>N30+N31+N32</f>
        <v>86400</v>
      </c>
    </row>
    <row r="30" spans="2:14" ht="15">
      <c r="B30" s="11"/>
      <c r="C30" s="40" t="s">
        <v>5</v>
      </c>
      <c r="D30" s="45"/>
      <c r="E30" s="45"/>
      <c r="F30" s="45"/>
      <c r="G30" s="45"/>
      <c r="H30" s="45"/>
      <c r="I30" s="10">
        <v>1</v>
      </c>
      <c r="J30" s="30">
        <v>2.5</v>
      </c>
      <c r="K30" s="10">
        <v>1</v>
      </c>
      <c r="L30" s="20">
        <v>2500</v>
      </c>
      <c r="M30" s="20">
        <f>I30*L30</f>
        <v>2500</v>
      </c>
      <c r="N30" s="20">
        <f t="shared" ref="N30:N37" si="4">M30*12</f>
        <v>30000</v>
      </c>
    </row>
    <row r="31" spans="2:14" ht="15">
      <c r="B31" s="11"/>
      <c r="C31" s="40" t="s">
        <v>8</v>
      </c>
      <c r="D31" s="45"/>
      <c r="E31" s="45"/>
      <c r="F31" s="45"/>
      <c r="G31" s="45"/>
      <c r="H31" s="45"/>
      <c r="I31" s="10">
        <v>2</v>
      </c>
      <c r="J31" s="30">
        <v>1.6</v>
      </c>
      <c r="K31" s="10">
        <v>2</v>
      </c>
      <c r="L31" s="20">
        <v>1600</v>
      </c>
      <c r="M31" s="20">
        <f>I31*L31</f>
        <v>3200</v>
      </c>
      <c r="N31" s="20">
        <f t="shared" si="4"/>
        <v>38400</v>
      </c>
    </row>
    <row r="32" spans="2:14" s="2" customFormat="1" ht="15">
      <c r="B32" s="11"/>
      <c r="C32" s="40" t="s">
        <v>6</v>
      </c>
      <c r="D32" s="45"/>
      <c r="E32" s="45"/>
      <c r="F32" s="45"/>
      <c r="G32" s="45"/>
      <c r="H32" s="45"/>
      <c r="I32" s="17">
        <v>1</v>
      </c>
      <c r="J32" s="30">
        <v>1.5</v>
      </c>
      <c r="K32" s="10">
        <v>1</v>
      </c>
      <c r="L32" s="20">
        <v>1500</v>
      </c>
      <c r="M32" s="20">
        <f>I32*L32</f>
        <v>1500</v>
      </c>
      <c r="N32" s="20">
        <f t="shared" si="4"/>
        <v>18000</v>
      </c>
    </row>
    <row r="33" spans="2:14" s="2" customFormat="1" ht="45">
      <c r="B33" s="15" t="s">
        <v>2</v>
      </c>
      <c r="C33" s="15" t="s">
        <v>29</v>
      </c>
      <c r="D33" s="15">
        <f>D34+D35+D36</f>
        <v>1</v>
      </c>
      <c r="E33" s="15"/>
      <c r="F33" s="15"/>
      <c r="G33" s="15">
        <f>G34+G35+G36</f>
        <v>1000</v>
      </c>
      <c r="H33" s="15">
        <f>G33*12</f>
        <v>12000</v>
      </c>
      <c r="I33" s="15">
        <f>I34+I35</f>
        <v>4</v>
      </c>
      <c r="J33" s="58"/>
      <c r="K33" s="23">
        <f>K34+K35+K36</f>
        <v>3</v>
      </c>
      <c r="L33" s="15"/>
      <c r="M33" s="15">
        <f>M34+M35</f>
        <v>7300</v>
      </c>
      <c r="N33" s="15">
        <f t="shared" si="4"/>
        <v>87600</v>
      </c>
    </row>
    <row r="34" spans="2:14" s="2" customFormat="1" ht="15">
      <c r="B34" s="11"/>
      <c r="C34" s="12" t="s">
        <v>30</v>
      </c>
      <c r="D34" s="35"/>
      <c r="E34" s="35"/>
      <c r="F34" s="35"/>
      <c r="G34" s="35"/>
      <c r="H34" s="35"/>
      <c r="I34" s="17">
        <v>1</v>
      </c>
      <c r="J34" s="30">
        <v>2.5</v>
      </c>
      <c r="K34" s="10">
        <v>1</v>
      </c>
      <c r="L34" s="20">
        <v>2500</v>
      </c>
      <c r="M34" s="20">
        <f>I34*L34</f>
        <v>2500</v>
      </c>
      <c r="N34" s="20">
        <f t="shared" si="4"/>
        <v>30000</v>
      </c>
    </row>
    <row r="35" spans="2:14" s="2" customFormat="1" ht="15">
      <c r="B35" s="11"/>
      <c r="C35" s="12" t="s">
        <v>8</v>
      </c>
      <c r="D35" s="35"/>
      <c r="E35" s="35"/>
      <c r="F35" s="35"/>
      <c r="G35" s="35"/>
      <c r="H35" s="35"/>
      <c r="I35" s="17">
        <v>3</v>
      </c>
      <c r="J35" s="30">
        <v>1.6</v>
      </c>
      <c r="K35" s="10">
        <v>3</v>
      </c>
      <c r="L35" s="20">
        <v>1600</v>
      </c>
      <c r="M35" s="20">
        <f>I35*L35</f>
        <v>4800</v>
      </c>
      <c r="N35" s="20">
        <f t="shared" si="4"/>
        <v>57600</v>
      </c>
    </row>
    <row r="36" spans="2:14" s="2" customFormat="1" ht="15">
      <c r="B36" s="11"/>
      <c r="C36" s="12" t="s">
        <v>6</v>
      </c>
      <c r="D36" s="35">
        <v>1</v>
      </c>
      <c r="E36" s="49">
        <v>1</v>
      </c>
      <c r="F36" s="35">
        <v>1000</v>
      </c>
      <c r="G36" s="35">
        <f>D36*F36</f>
        <v>1000</v>
      </c>
      <c r="H36" s="35">
        <f>G36*12</f>
        <v>12000</v>
      </c>
      <c r="I36" s="17"/>
      <c r="J36" s="30"/>
      <c r="K36" s="10">
        <v>-1</v>
      </c>
      <c r="L36" s="20"/>
      <c r="M36" s="20"/>
      <c r="N36" s="20"/>
    </row>
    <row r="37" spans="2:14" s="2" customFormat="1" ht="30">
      <c r="B37" s="15" t="s">
        <v>16</v>
      </c>
      <c r="C37" s="15" t="s">
        <v>45</v>
      </c>
      <c r="D37" s="15">
        <f>D38+D39+D40+D41</f>
        <v>5</v>
      </c>
      <c r="E37" s="15"/>
      <c r="F37" s="15"/>
      <c r="G37" s="15">
        <f>G38+G39+G40+G41</f>
        <v>6900</v>
      </c>
      <c r="H37" s="15">
        <f>H38+H39+H40+H41</f>
        <v>82800</v>
      </c>
      <c r="I37" s="23">
        <f>I38+I40+I41</f>
        <v>5</v>
      </c>
      <c r="J37" s="58"/>
      <c r="K37" s="23">
        <f>K38+K39+K40+K41</f>
        <v>0</v>
      </c>
      <c r="L37" s="15"/>
      <c r="M37" s="23">
        <f>M38+M40+M41</f>
        <v>8700</v>
      </c>
      <c r="N37" s="15">
        <f t="shared" si="4"/>
        <v>104400</v>
      </c>
    </row>
    <row r="38" spans="2:14" s="2" customFormat="1" ht="15">
      <c r="B38" s="11"/>
      <c r="C38" s="12" t="s">
        <v>30</v>
      </c>
      <c r="D38" s="35">
        <v>1</v>
      </c>
      <c r="E38" s="35">
        <v>2.2000000000000002</v>
      </c>
      <c r="F38" s="35">
        <v>2200</v>
      </c>
      <c r="G38" s="35">
        <f>D38*F38</f>
        <v>2200</v>
      </c>
      <c r="H38" s="35">
        <f>G38*12</f>
        <v>26400</v>
      </c>
      <c r="I38" s="17">
        <v>1</v>
      </c>
      <c r="J38" s="30">
        <v>2.5</v>
      </c>
      <c r="K38" s="10"/>
      <c r="L38" s="20">
        <v>2500</v>
      </c>
      <c r="M38" s="20">
        <f>I38*L38</f>
        <v>2500</v>
      </c>
      <c r="N38" s="20">
        <f>M38*12</f>
        <v>30000</v>
      </c>
    </row>
    <row r="39" spans="2:14" s="2" customFormat="1" ht="15">
      <c r="B39" s="11"/>
      <c r="C39" s="12" t="s">
        <v>58</v>
      </c>
      <c r="D39" s="35">
        <v>1</v>
      </c>
      <c r="E39" s="35">
        <v>1.5</v>
      </c>
      <c r="F39" s="35">
        <v>1500</v>
      </c>
      <c r="G39" s="35">
        <f>D39*F39</f>
        <v>1500</v>
      </c>
      <c r="H39" s="35">
        <f>G39*12</f>
        <v>18000</v>
      </c>
      <c r="I39" s="17"/>
      <c r="J39" s="30"/>
      <c r="K39" s="10">
        <v>-1</v>
      </c>
      <c r="L39" s="20"/>
      <c r="M39" s="20"/>
      <c r="N39" s="20"/>
    </row>
    <row r="40" spans="2:14" s="2" customFormat="1" ht="15">
      <c r="B40" s="11"/>
      <c r="C40" s="12" t="s">
        <v>8</v>
      </c>
      <c r="D40" s="35">
        <v>1</v>
      </c>
      <c r="E40" s="35">
        <v>1.2</v>
      </c>
      <c r="F40" s="35">
        <v>1200</v>
      </c>
      <c r="G40" s="35">
        <f>D40*F40</f>
        <v>1200</v>
      </c>
      <c r="H40" s="35">
        <f>G40*12</f>
        <v>14400</v>
      </c>
      <c r="I40" s="17">
        <v>2</v>
      </c>
      <c r="J40" s="30">
        <v>1.6</v>
      </c>
      <c r="K40" s="10">
        <v>1</v>
      </c>
      <c r="L40" s="20">
        <v>1600</v>
      </c>
      <c r="M40" s="20">
        <f>I40*L40</f>
        <v>3200</v>
      </c>
      <c r="N40" s="20">
        <f t="shared" ref="N40:N41" si="5">M40*12</f>
        <v>38400</v>
      </c>
    </row>
    <row r="41" spans="2:14" s="2" customFormat="1" ht="15">
      <c r="B41" s="11"/>
      <c r="C41" s="12" t="s">
        <v>59</v>
      </c>
      <c r="D41" s="35">
        <v>2</v>
      </c>
      <c r="E41" s="49">
        <v>1</v>
      </c>
      <c r="F41" s="35">
        <v>1000</v>
      </c>
      <c r="G41" s="35">
        <f>D41*F41</f>
        <v>2000</v>
      </c>
      <c r="H41" s="35">
        <f>G41*12</f>
        <v>24000</v>
      </c>
      <c r="I41" s="17">
        <v>2</v>
      </c>
      <c r="J41" s="30">
        <v>1.5</v>
      </c>
      <c r="K41" s="10"/>
      <c r="L41" s="20">
        <v>1500</v>
      </c>
      <c r="M41" s="20">
        <f>I41*L41</f>
        <v>3000</v>
      </c>
      <c r="N41" s="20">
        <f t="shared" si="5"/>
        <v>36000</v>
      </c>
    </row>
    <row r="42" spans="2:14" s="2" customFormat="1" ht="30">
      <c r="B42" s="15" t="s">
        <v>31</v>
      </c>
      <c r="C42" s="15" t="s">
        <v>36</v>
      </c>
      <c r="D42" s="15">
        <f>D43+D44</f>
        <v>0</v>
      </c>
      <c r="E42" s="15"/>
      <c r="F42" s="15"/>
      <c r="G42" s="15">
        <f>G43+G44</f>
        <v>0</v>
      </c>
      <c r="H42" s="15">
        <f>G42*12</f>
        <v>0</v>
      </c>
      <c r="I42" s="15">
        <f>I43+I44</f>
        <v>6</v>
      </c>
      <c r="J42" s="15"/>
      <c r="K42" s="15">
        <f>K43+K44</f>
        <v>6</v>
      </c>
      <c r="L42" s="15"/>
      <c r="M42" s="23">
        <f>M43+M44</f>
        <v>10500</v>
      </c>
      <c r="N42" s="23">
        <f>N43+N44</f>
        <v>126000</v>
      </c>
    </row>
    <row r="43" spans="2:14" s="2" customFormat="1" ht="15">
      <c r="B43" s="11"/>
      <c r="C43" s="40" t="s">
        <v>30</v>
      </c>
      <c r="D43" s="35"/>
      <c r="E43" s="35"/>
      <c r="F43" s="35"/>
      <c r="G43" s="35"/>
      <c r="H43" s="35"/>
      <c r="I43" s="17">
        <v>1</v>
      </c>
      <c r="J43" s="30">
        <v>2.5</v>
      </c>
      <c r="K43" s="10">
        <v>1</v>
      </c>
      <c r="L43" s="19">
        <v>2500</v>
      </c>
      <c r="M43" s="20">
        <f>I43*L43</f>
        <v>2500</v>
      </c>
      <c r="N43" s="20">
        <f>M43*12</f>
        <v>30000</v>
      </c>
    </row>
    <row r="44" spans="2:14" s="2" customFormat="1" ht="15">
      <c r="B44" s="11"/>
      <c r="C44" s="40" t="s">
        <v>34</v>
      </c>
      <c r="D44" s="35"/>
      <c r="E44" s="35"/>
      <c r="F44" s="35"/>
      <c r="G44" s="35"/>
      <c r="H44" s="35"/>
      <c r="I44" s="17">
        <v>5</v>
      </c>
      <c r="J44" s="30">
        <v>1.6</v>
      </c>
      <c r="K44" s="10">
        <v>5</v>
      </c>
      <c r="L44" s="19">
        <v>1600</v>
      </c>
      <c r="M44" s="20">
        <f>I44*L44</f>
        <v>8000</v>
      </c>
      <c r="N44" s="20">
        <f t="shared" ref="N44" si="6">M44*12</f>
        <v>96000</v>
      </c>
    </row>
    <row r="45" spans="2:14" s="2" customFormat="1" ht="30">
      <c r="B45" s="15" t="s">
        <v>35</v>
      </c>
      <c r="C45" s="15" t="s">
        <v>37</v>
      </c>
      <c r="D45" s="15">
        <f>D46+D47+D48</f>
        <v>1</v>
      </c>
      <c r="E45" s="15"/>
      <c r="F45" s="15"/>
      <c r="G45" s="15">
        <f>G46+G47+G48</f>
        <v>1200</v>
      </c>
      <c r="H45" s="15">
        <f>H46+H47+H48</f>
        <v>14400</v>
      </c>
      <c r="I45" s="23">
        <f>I46+I47+I48</f>
        <v>3</v>
      </c>
      <c r="J45" s="58"/>
      <c r="K45" s="23">
        <f>K46+K47+K48</f>
        <v>2</v>
      </c>
      <c r="L45" s="15"/>
      <c r="M45" s="23">
        <f>M46+M47+M48</f>
        <v>5100</v>
      </c>
      <c r="N45" s="23">
        <f>N46+N47+N48</f>
        <v>61200</v>
      </c>
    </row>
    <row r="46" spans="2:14" s="39" customFormat="1" ht="15">
      <c r="B46" s="13"/>
      <c r="C46" s="12" t="s">
        <v>38</v>
      </c>
      <c r="D46" s="35"/>
      <c r="E46" s="35"/>
      <c r="F46" s="35"/>
      <c r="G46" s="35"/>
      <c r="H46" s="35"/>
      <c r="I46" s="34">
        <v>1</v>
      </c>
      <c r="J46" s="49">
        <v>2</v>
      </c>
      <c r="K46" s="34">
        <v>1</v>
      </c>
      <c r="L46" s="35">
        <v>2000</v>
      </c>
      <c r="M46" s="34">
        <f>I46*L46</f>
        <v>2000</v>
      </c>
      <c r="N46" s="34">
        <f>M46*12</f>
        <v>24000</v>
      </c>
    </row>
    <row r="47" spans="2:14" s="39" customFormat="1" ht="15">
      <c r="B47" s="13"/>
      <c r="C47" s="12" t="s">
        <v>34</v>
      </c>
      <c r="D47" s="35">
        <v>1</v>
      </c>
      <c r="E47" s="35">
        <v>1.2</v>
      </c>
      <c r="F47" s="35">
        <v>1200</v>
      </c>
      <c r="G47" s="35">
        <f>D47*F47</f>
        <v>1200</v>
      </c>
      <c r="H47" s="35">
        <f>G47*12</f>
        <v>14400</v>
      </c>
      <c r="I47" s="34">
        <v>1</v>
      </c>
      <c r="J47" s="35">
        <v>1.6</v>
      </c>
      <c r="K47" s="34"/>
      <c r="L47" s="35">
        <v>1600</v>
      </c>
      <c r="M47" s="34">
        <f>I47*L47</f>
        <v>1600</v>
      </c>
      <c r="N47" s="34">
        <f>M47*12</f>
        <v>19200</v>
      </c>
    </row>
    <row r="48" spans="2:14" s="39" customFormat="1" ht="15">
      <c r="B48" s="13"/>
      <c r="C48" s="12" t="s">
        <v>6</v>
      </c>
      <c r="D48" s="35"/>
      <c r="E48" s="35"/>
      <c r="F48" s="35"/>
      <c r="G48" s="35"/>
      <c r="H48" s="35"/>
      <c r="I48" s="34">
        <v>1</v>
      </c>
      <c r="J48" s="35">
        <v>1.5</v>
      </c>
      <c r="K48" s="34">
        <v>1</v>
      </c>
      <c r="L48" s="35">
        <v>1500</v>
      </c>
      <c r="M48" s="34">
        <f>I48*L48</f>
        <v>1500</v>
      </c>
      <c r="N48" s="34">
        <f>M48*12</f>
        <v>18000</v>
      </c>
    </row>
    <row r="49" spans="2:14" s="39" customFormat="1" ht="30">
      <c r="B49" s="15" t="s">
        <v>40</v>
      </c>
      <c r="C49" s="15" t="s">
        <v>46</v>
      </c>
      <c r="D49" s="15">
        <f>D50+D51+D55</f>
        <v>0</v>
      </c>
      <c r="E49" s="15"/>
      <c r="F49" s="15"/>
      <c r="G49" s="15">
        <f>G50+G51+G55</f>
        <v>0</v>
      </c>
      <c r="H49" s="15">
        <f>H50+H51+H55</f>
        <v>0</v>
      </c>
      <c r="I49" s="15">
        <f>I50+I51+I55</f>
        <v>14</v>
      </c>
      <c r="J49" s="15"/>
      <c r="K49" s="15">
        <f>K50+K51+K55</f>
        <v>14</v>
      </c>
      <c r="L49" s="15"/>
      <c r="M49" s="23">
        <f>M50+M51+M55</f>
        <v>25700</v>
      </c>
      <c r="N49" s="23">
        <f>N50+N51+N55</f>
        <v>308400</v>
      </c>
    </row>
    <row r="50" spans="2:14" s="39" customFormat="1" ht="15">
      <c r="B50" s="13"/>
      <c r="C50" s="40" t="s">
        <v>4</v>
      </c>
      <c r="D50" s="35"/>
      <c r="E50" s="35"/>
      <c r="F50" s="35"/>
      <c r="G50" s="35"/>
      <c r="H50" s="35"/>
      <c r="I50" s="34">
        <v>1</v>
      </c>
      <c r="J50" s="35"/>
      <c r="K50" s="34">
        <v>1</v>
      </c>
      <c r="L50" s="34">
        <v>3500</v>
      </c>
      <c r="M50" s="34">
        <f>I50*L50</f>
        <v>3500</v>
      </c>
      <c r="N50" s="34">
        <f>M50*12</f>
        <v>42000</v>
      </c>
    </row>
    <row r="51" spans="2:14" s="39" customFormat="1" ht="30">
      <c r="B51" s="13"/>
      <c r="C51" s="41" t="s">
        <v>39</v>
      </c>
      <c r="D51" s="13">
        <f>D52+D53+D54</f>
        <v>0</v>
      </c>
      <c r="E51" s="13"/>
      <c r="F51" s="13"/>
      <c r="G51" s="13">
        <f>G52+G53+G54</f>
        <v>0</v>
      </c>
      <c r="H51" s="13">
        <f>H52+H53+H54</f>
        <v>0</v>
      </c>
      <c r="I51" s="32">
        <f>I52+I53+I54</f>
        <v>8</v>
      </c>
      <c r="J51" s="35"/>
      <c r="K51" s="32">
        <f>K52+K53+K54</f>
        <v>8</v>
      </c>
      <c r="L51" s="35"/>
      <c r="M51" s="32">
        <f>M52+M53+M54</f>
        <v>13500</v>
      </c>
      <c r="N51" s="32">
        <f>N52+N53+N54</f>
        <v>162000</v>
      </c>
    </row>
    <row r="52" spans="2:14" s="39" customFormat="1" ht="15">
      <c r="B52" s="13"/>
      <c r="C52" s="40" t="s">
        <v>5</v>
      </c>
      <c r="D52" s="35"/>
      <c r="E52" s="35"/>
      <c r="F52" s="35"/>
      <c r="G52" s="35"/>
      <c r="H52" s="35"/>
      <c r="I52" s="34">
        <v>1</v>
      </c>
      <c r="J52" s="35">
        <v>2.5</v>
      </c>
      <c r="K52" s="34">
        <v>1</v>
      </c>
      <c r="L52" s="35">
        <v>2500</v>
      </c>
      <c r="M52" s="34">
        <f>I52*L52</f>
        <v>2500</v>
      </c>
      <c r="N52" s="34">
        <f>M52*12</f>
        <v>30000</v>
      </c>
    </row>
    <row r="53" spans="2:14" s="39" customFormat="1" ht="15">
      <c r="B53" s="13"/>
      <c r="C53" s="40" t="s">
        <v>8</v>
      </c>
      <c r="D53" s="35"/>
      <c r="E53" s="35"/>
      <c r="F53" s="35"/>
      <c r="G53" s="35"/>
      <c r="H53" s="35"/>
      <c r="I53" s="34">
        <v>5</v>
      </c>
      <c r="J53" s="35">
        <v>1.6</v>
      </c>
      <c r="K53" s="34">
        <v>5</v>
      </c>
      <c r="L53" s="35">
        <v>1600</v>
      </c>
      <c r="M53" s="34">
        <f>I53*L53</f>
        <v>8000</v>
      </c>
      <c r="N53" s="34">
        <f t="shared" ref="N53:N55" si="7">M53*12</f>
        <v>96000</v>
      </c>
    </row>
    <row r="54" spans="2:14" s="39" customFormat="1" ht="15">
      <c r="B54" s="13"/>
      <c r="C54" s="40" t="s">
        <v>6</v>
      </c>
      <c r="D54" s="35"/>
      <c r="E54" s="35"/>
      <c r="F54" s="35"/>
      <c r="G54" s="35"/>
      <c r="H54" s="35"/>
      <c r="I54" s="34">
        <v>2</v>
      </c>
      <c r="J54" s="35">
        <v>1.5</v>
      </c>
      <c r="K54" s="34">
        <v>2</v>
      </c>
      <c r="L54" s="35">
        <v>1500</v>
      </c>
      <c r="M54" s="34">
        <f>I54*L54</f>
        <v>3000</v>
      </c>
      <c r="N54" s="34">
        <f t="shared" si="7"/>
        <v>36000</v>
      </c>
    </row>
    <row r="55" spans="2:14" s="39" customFormat="1" ht="54" customHeight="1">
      <c r="B55" s="13"/>
      <c r="C55" s="41" t="s">
        <v>47</v>
      </c>
      <c r="D55" s="13">
        <f>D56+D57+D58</f>
        <v>0</v>
      </c>
      <c r="E55" s="13"/>
      <c r="F55" s="13"/>
      <c r="G55" s="13">
        <f>G56+G57+G58</f>
        <v>0</v>
      </c>
      <c r="H55" s="13">
        <f>H56+H57+H58</f>
        <v>0</v>
      </c>
      <c r="I55" s="32">
        <f>I56+I57+I58</f>
        <v>5</v>
      </c>
      <c r="J55" s="35"/>
      <c r="K55" s="32">
        <f>K56+K57+K58</f>
        <v>5</v>
      </c>
      <c r="L55" s="35"/>
      <c r="M55" s="32">
        <f>M56+M57+M58</f>
        <v>8700</v>
      </c>
      <c r="N55" s="32">
        <f t="shared" si="7"/>
        <v>104400</v>
      </c>
    </row>
    <row r="56" spans="2:14" s="39" customFormat="1" ht="15">
      <c r="B56" s="13"/>
      <c r="C56" s="40" t="s">
        <v>5</v>
      </c>
      <c r="D56" s="35"/>
      <c r="E56" s="35"/>
      <c r="F56" s="35"/>
      <c r="G56" s="35"/>
      <c r="H56" s="35"/>
      <c r="I56" s="34">
        <v>1</v>
      </c>
      <c r="J56" s="35">
        <v>2.5</v>
      </c>
      <c r="K56" s="34">
        <v>1</v>
      </c>
      <c r="L56" s="35">
        <v>2500</v>
      </c>
      <c r="M56" s="34">
        <f>I56*L56</f>
        <v>2500</v>
      </c>
      <c r="N56" s="34">
        <f>M56*12</f>
        <v>30000</v>
      </c>
    </row>
    <row r="57" spans="2:14" s="39" customFormat="1" ht="15">
      <c r="B57" s="13"/>
      <c r="C57" s="40" t="s">
        <v>8</v>
      </c>
      <c r="D57" s="35"/>
      <c r="E57" s="35"/>
      <c r="F57" s="35"/>
      <c r="G57" s="35"/>
      <c r="H57" s="35"/>
      <c r="I57" s="34">
        <v>2</v>
      </c>
      <c r="J57" s="35">
        <v>1.6</v>
      </c>
      <c r="K57" s="34">
        <v>2</v>
      </c>
      <c r="L57" s="35">
        <v>1600</v>
      </c>
      <c r="M57" s="34">
        <f>I57*L57</f>
        <v>3200</v>
      </c>
      <c r="N57" s="34">
        <f>M57*12</f>
        <v>38400</v>
      </c>
    </row>
    <row r="58" spans="2:14" s="39" customFormat="1" ht="15">
      <c r="B58" s="13"/>
      <c r="C58" s="40" t="s">
        <v>6</v>
      </c>
      <c r="D58" s="35"/>
      <c r="E58" s="35"/>
      <c r="F58" s="35"/>
      <c r="G58" s="35"/>
      <c r="H58" s="35"/>
      <c r="I58" s="34">
        <v>2</v>
      </c>
      <c r="J58" s="35">
        <v>1.5</v>
      </c>
      <c r="K58" s="34">
        <v>2</v>
      </c>
      <c r="L58" s="35">
        <v>1500</v>
      </c>
      <c r="M58" s="34">
        <f>I58*L58</f>
        <v>3000</v>
      </c>
      <c r="N58" s="34">
        <f>M58*12</f>
        <v>36000</v>
      </c>
    </row>
    <row r="59" spans="2:14" ht="15">
      <c r="B59" s="15" t="s">
        <v>41</v>
      </c>
      <c r="C59" s="15" t="s">
        <v>32</v>
      </c>
      <c r="D59" s="15">
        <f>D60+D61+D65</f>
        <v>4</v>
      </c>
      <c r="E59" s="15"/>
      <c r="F59" s="15"/>
      <c r="G59" s="15">
        <f>G60+G61+G65</f>
        <v>7500</v>
      </c>
      <c r="H59" s="15">
        <f>H60+H61+H65</f>
        <v>90000</v>
      </c>
      <c r="I59" s="23">
        <f>I60+I61+I65</f>
        <v>9</v>
      </c>
      <c r="J59" s="57"/>
      <c r="K59" s="23">
        <f>K60+K61+K65</f>
        <v>5</v>
      </c>
      <c r="L59" s="15"/>
      <c r="M59" s="23">
        <f>M60+M61+M65</f>
        <v>18100</v>
      </c>
      <c r="N59" s="23">
        <f>N60+N61+N65</f>
        <v>217200</v>
      </c>
    </row>
    <row r="60" spans="2:14" ht="15">
      <c r="B60" s="11"/>
      <c r="C60" s="12" t="s">
        <v>4</v>
      </c>
      <c r="D60" s="35">
        <v>1</v>
      </c>
      <c r="E60" s="35">
        <v>2.8</v>
      </c>
      <c r="F60" s="35">
        <v>2800</v>
      </c>
      <c r="G60" s="35">
        <f>D60*F60</f>
        <v>2800</v>
      </c>
      <c r="H60" s="35">
        <f>G60*12</f>
        <v>33600</v>
      </c>
      <c r="I60" s="4">
        <v>1</v>
      </c>
      <c r="J60" s="59">
        <v>3.5</v>
      </c>
      <c r="K60" s="4"/>
      <c r="L60" s="22">
        <v>3500</v>
      </c>
      <c r="M60" s="22">
        <f>I60*L60</f>
        <v>3500</v>
      </c>
      <c r="N60" s="22">
        <f>M60*12</f>
        <v>42000</v>
      </c>
    </row>
    <row r="61" spans="2:14" ht="17.25" customHeight="1">
      <c r="B61" s="11"/>
      <c r="C61" s="13" t="s">
        <v>13</v>
      </c>
      <c r="D61" s="13">
        <f>D62+D63+D64</f>
        <v>3</v>
      </c>
      <c r="E61" s="13"/>
      <c r="F61" s="13"/>
      <c r="G61" s="13">
        <f>G62+G63+G64</f>
        <v>4700</v>
      </c>
      <c r="H61" s="13">
        <f>H62+H63+H64</f>
        <v>56400</v>
      </c>
      <c r="I61" s="9">
        <f>SUM(I62:I63)</f>
        <v>4</v>
      </c>
      <c r="J61" s="42"/>
      <c r="K61" s="9">
        <f>K62+K63+K64</f>
        <v>1</v>
      </c>
      <c r="L61" s="20"/>
      <c r="M61" s="24">
        <f>M62+M63</f>
        <v>7300</v>
      </c>
      <c r="N61" s="24">
        <f>N62+N63</f>
        <v>87600</v>
      </c>
    </row>
    <row r="62" spans="2:14" s="2" customFormat="1" ht="15">
      <c r="B62" s="11"/>
      <c r="C62" s="12" t="s">
        <v>5</v>
      </c>
      <c r="D62" s="35">
        <v>1</v>
      </c>
      <c r="E62" s="35">
        <v>2.2000000000000002</v>
      </c>
      <c r="F62" s="35">
        <v>2200</v>
      </c>
      <c r="G62" s="35">
        <f>D62*F62</f>
        <v>2200</v>
      </c>
      <c r="H62" s="35">
        <f>G62*12</f>
        <v>26400</v>
      </c>
      <c r="I62" s="18">
        <v>1</v>
      </c>
      <c r="J62" s="60">
        <v>2.5</v>
      </c>
      <c r="K62" s="20"/>
      <c r="L62" s="22">
        <v>2500</v>
      </c>
      <c r="M62" s="20">
        <f>I62*L62</f>
        <v>2500</v>
      </c>
      <c r="N62" s="20">
        <f>M62*12</f>
        <v>30000</v>
      </c>
    </row>
    <row r="63" spans="2:14" ht="15">
      <c r="B63" s="11"/>
      <c r="C63" s="12" t="s">
        <v>8</v>
      </c>
      <c r="D63" s="35">
        <v>1</v>
      </c>
      <c r="E63" s="35">
        <v>1.3</v>
      </c>
      <c r="F63" s="35">
        <v>1300</v>
      </c>
      <c r="G63" s="35">
        <f>D63*F63</f>
        <v>1300</v>
      </c>
      <c r="H63" s="35">
        <f>G63*12</f>
        <v>15600</v>
      </c>
      <c r="I63" s="4">
        <v>3</v>
      </c>
      <c r="J63" s="59">
        <v>1.6</v>
      </c>
      <c r="K63" s="4">
        <v>2</v>
      </c>
      <c r="L63" s="22">
        <v>1600</v>
      </c>
      <c r="M63" s="20">
        <f>I63*L63</f>
        <v>4800</v>
      </c>
      <c r="N63" s="20">
        <f t="shared" ref="N63" si="8">M63*12</f>
        <v>57600</v>
      </c>
    </row>
    <row r="64" spans="2:14" ht="15">
      <c r="B64" s="11"/>
      <c r="C64" s="12" t="s">
        <v>34</v>
      </c>
      <c r="D64" s="35">
        <v>1</v>
      </c>
      <c r="E64" s="35">
        <v>1.2</v>
      </c>
      <c r="F64" s="35">
        <v>1200</v>
      </c>
      <c r="G64" s="35">
        <f>D64*F64</f>
        <v>1200</v>
      </c>
      <c r="H64" s="35">
        <f>G64*12</f>
        <v>14400</v>
      </c>
      <c r="I64" s="4"/>
      <c r="J64" s="59"/>
      <c r="K64" s="4">
        <v>-1</v>
      </c>
      <c r="L64" s="22"/>
      <c r="M64" s="20"/>
      <c r="N64" s="20"/>
    </row>
    <row r="65" spans="2:15" ht="30">
      <c r="B65" s="11"/>
      <c r="C65" s="61" t="s">
        <v>33</v>
      </c>
      <c r="D65" s="46">
        <f>D66+D67</f>
        <v>0</v>
      </c>
      <c r="E65" s="46"/>
      <c r="F65" s="46"/>
      <c r="G65" s="46">
        <f>G66+G67</f>
        <v>0</v>
      </c>
      <c r="H65" s="46">
        <f>G65*12</f>
        <v>0</v>
      </c>
      <c r="I65" s="46">
        <f>SUM(I66:I67)</f>
        <v>4</v>
      </c>
      <c r="J65" s="46"/>
      <c r="K65" s="46">
        <f>K66+K67</f>
        <v>4</v>
      </c>
      <c r="L65" s="19"/>
      <c r="M65" s="25">
        <f>M66+M67</f>
        <v>7300</v>
      </c>
      <c r="N65" s="25">
        <f>N66+N67</f>
        <v>87600</v>
      </c>
    </row>
    <row r="66" spans="2:15" s="2" customFormat="1" ht="15">
      <c r="B66" s="11"/>
      <c r="C66" s="43" t="s">
        <v>5</v>
      </c>
      <c r="D66" s="46"/>
      <c r="E66" s="46"/>
      <c r="F66" s="46"/>
      <c r="G66" s="46"/>
      <c r="H66" s="46"/>
      <c r="I66" s="21">
        <v>1</v>
      </c>
      <c r="J66" s="60">
        <v>2.5</v>
      </c>
      <c r="K66" s="20">
        <v>1</v>
      </c>
      <c r="L66" s="20">
        <v>2500</v>
      </c>
      <c r="M66" s="20">
        <f>I66*L66</f>
        <v>2500</v>
      </c>
      <c r="N66" s="20">
        <f>M66*12</f>
        <v>30000</v>
      </c>
      <c r="O66" s="1" t="s">
        <v>63</v>
      </c>
    </row>
    <row r="67" spans="2:15" ht="15">
      <c r="B67" s="11"/>
      <c r="C67" s="43" t="s">
        <v>8</v>
      </c>
      <c r="D67" s="47"/>
      <c r="E67" s="47"/>
      <c r="F67" s="47"/>
      <c r="G67" s="47"/>
      <c r="H67" s="47"/>
      <c r="I67" s="20">
        <v>3</v>
      </c>
      <c r="J67" s="60">
        <v>1.6</v>
      </c>
      <c r="K67" s="20">
        <v>3</v>
      </c>
      <c r="L67" s="20">
        <v>1600</v>
      </c>
      <c r="M67" s="20">
        <f>I67*L67</f>
        <v>4800</v>
      </c>
      <c r="N67" s="20">
        <f t="shared" ref="N67" si="9">M67*12</f>
        <v>57600</v>
      </c>
    </row>
    <row r="68" spans="2:15" ht="15">
      <c r="B68" s="15" t="s">
        <v>42</v>
      </c>
      <c r="C68" s="15" t="s">
        <v>24</v>
      </c>
      <c r="D68" s="15">
        <f>D69+D70+D74+D79</f>
        <v>12</v>
      </c>
      <c r="E68" s="15"/>
      <c r="F68" s="15"/>
      <c r="G68" s="15">
        <f>G69+G70+G74+G79</f>
        <v>19100</v>
      </c>
      <c r="H68" s="15">
        <f>H69+H70+H74+H79</f>
        <v>229200</v>
      </c>
      <c r="I68" s="23">
        <f>I69+I70+I74+I79</f>
        <v>19</v>
      </c>
      <c r="J68" s="57"/>
      <c r="K68" s="23">
        <f>K70+K74+K79</f>
        <v>7</v>
      </c>
      <c r="L68" s="15"/>
      <c r="M68" s="23">
        <f>M69+M70+M74+M79</f>
        <v>35300</v>
      </c>
      <c r="N68" s="23">
        <f>N69+N70+N74+N79</f>
        <v>423600</v>
      </c>
    </row>
    <row r="69" spans="2:15" s="6" customFormat="1" ht="15">
      <c r="B69" s="11"/>
      <c r="C69" s="12" t="s">
        <v>4</v>
      </c>
      <c r="D69" s="35">
        <v>1</v>
      </c>
      <c r="E69" s="35">
        <v>2.8</v>
      </c>
      <c r="F69" s="35">
        <v>2800</v>
      </c>
      <c r="G69" s="35">
        <f>D69*F69</f>
        <v>2800</v>
      </c>
      <c r="H69" s="35">
        <f>G69*12</f>
        <v>33600</v>
      </c>
      <c r="I69" s="4">
        <v>1</v>
      </c>
      <c r="J69" s="56">
        <v>3.5</v>
      </c>
      <c r="K69" s="4"/>
      <c r="L69" s="22">
        <v>3500</v>
      </c>
      <c r="M69" s="22">
        <f>I69*L69</f>
        <v>3500</v>
      </c>
      <c r="N69" s="22">
        <f>M69*12</f>
        <v>42000</v>
      </c>
    </row>
    <row r="70" spans="2:15" ht="15">
      <c r="B70" s="14"/>
      <c r="C70" s="13" t="s">
        <v>7</v>
      </c>
      <c r="D70" s="13">
        <f>D71+D72+D73</f>
        <v>4</v>
      </c>
      <c r="E70" s="13"/>
      <c r="F70" s="13"/>
      <c r="G70" s="13">
        <f>G71+G72+G73</f>
        <v>5900</v>
      </c>
      <c r="H70" s="13">
        <f>H71+H72+H73</f>
        <v>70800</v>
      </c>
      <c r="I70" s="9">
        <f>SUM(I71:I72)</f>
        <v>5</v>
      </c>
      <c r="J70" s="30"/>
      <c r="K70" s="9">
        <f>K71+K72+K73</f>
        <v>1</v>
      </c>
      <c r="L70" s="20"/>
      <c r="M70" s="24">
        <f>M71+M72</f>
        <v>8900</v>
      </c>
      <c r="N70" s="24">
        <f>N71+N72</f>
        <v>106800</v>
      </c>
    </row>
    <row r="71" spans="2:15" ht="15">
      <c r="B71" s="11"/>
      <c r="C71" s="12" t="s">
        <v>5</v>
      </c>
      <c r="D71" s="35">
        <v>1</v>
      </c>
      <c r="E71" s="35">
        <v>2.2000000000000002</v>
      </c>
      <c r="F71" s="35">
        <v>2200</v>
      </c>
      <c r="G71" s="35">
        <f>D71*F71</f>
        <v>2200</v>
      </c>
      <c r="H71" s="35">
        <f t="shared" ref="H71:H82" si="10">G71*12</f>
        <v>26400</v>
      </c>
      <c r="I71" s="17">
        <v>1</v>
      </c>
      <c r="J71" s="56">
        <v>2.5</v>
      </c>
      <c r="K71" s="4"/>
      <c r="L71" s="20">
        <v>2500</v>
      </c>
      <c r="M71" s="20">
        <f>I71*L71</f>
        <v>2500</v>
      </c>
      <c r="N71" s="20">
        <f>M71*12</f>
        <v>30000</v>
      </c>
    </row>
    <row r="72" spans="2:15" ht="15">
      <c r="B72" s="11"/>
      <c r="C72" s="12" t="s">
        <v>8</v>
      </c>
      <c r="D72" s="35">
        <v>1</v>
      </c>
      <c r="E72" s="35">
        <v>1.3</v>
      </c>
      <c r="F72" s="35">
        <v>1300</v>
      </c>
      <c r="G72" s="35">
        <f>D72*F72</f>
        <v>1300</v>
      </c>
      <c r="H72" s="35">
        <f t="shared" si="10"/>
        <v>15600</v>
      </c>
      <c r="I72" s="4">
        <v>4</v>
      </c>
      <c r="J72" s="59">
        <v>1.6</v>
      </c>
      <c r="K72" s="4">
        <v>3</v>
      </c>
      <c r="L72" s="20">
        <v>1600</v>
      </c>
      <c r="M72" s="20">
        <f>I72*L72</f>
        <v>6400</v>
      </c>
      <c r="N72" s="20">
        <f t="shared" ref="N72" si="11">M72*12</f>
        <v>76800</v>
      </c>
    </row>
    <row r="73" spans="2:15" ht="15">
      <c r="B73" s="11"/>
      <c r="C73" s="12" t="s">
        <v>8</v>
      </c>
      <c r="D73" s="35">
        <v>2</v>
      </c>
      <c r="E73" s="35">
        <v>1.2</v>
      </c>
      <c r="F73" s="35">
        <v>1200</v>
      </c>
      <c r="G73" s="35">
        <f>D73*F73</f>
        <v>2400</v>
      </c>
      <c r="H73" s="35">
        <f t="shared" si="10"/>
        <v>28800</v>
      </c>
      <c r="I73" s="4"/>
      <c r="J73" s="59"/>
      <c r="K73" s="4">
        <v>-2</v>
      </c>
      <c r="L73" s="20"/>
      <c r="M73" s="20"/>
      <c r="N73" s="20"/>
    </row>
    <row r="74" spans="2:15" ht="15">
      <c r="B74" s="14"/>
      <c r="C74" s="13" t="s">
        <v>9</v>
      </c>
      <c r="D74" s="13">
        <f>D75+D76+D77+D78</f>
        <v>4</v>
      </c>
      <c r="E74" s="13"/>
      <c r="F74" s="13"/>
      <c r="G74" s="13">
        <f>G75+G76+G77+G78</f>
        <v>5900</v>
      </c>
      <c r="H74" s="13">
        <f t="shared" si="10"/>
        <v>70800</v>
      </c>
      <c r="I74" s="9">
        <f>SUM(I75:I77)</f>
        <v>8</v>
      </c>
      <c r="J74" s="30"/>
      <c r="K74" s="9">
        <f>K75+K76+K77+K78</f>
        <v>4</v>
      </c>
      <c r="L74" s="19"/>
      <c r="M74" s="25">
        <f>M75+M76+M77</f>
        <v>14000</v>
      </c>
      <c r="N74" s="25">
        <f>N75+N76+N77</f>
        <v>168000</v>
      </c>
    </row>
    <row r="75" spans="2:15" ht="15">
      <c r="B75" s="11"/>
      <c r="C75" s="12" t="s">
        <v>5</v>
      </c>
      <c r="D75" s="35">
        <v>1</v>
      </c>
      <c r="E75" s="35">
        <v>2.2000000000000002</v>
      </c>
      <c r="F75" s="35">
        <v>2200</v>
      </c>
      <c r="G75" s="35">
        <f>D75*F75</f>
        <v>2200</v>
      </c>
      <c r="H75" s="35">
        <f t="shared" si="10"/>
        <v>26400</v>
      </c>
      <c r="I75" s="4">
        <v>1</v>
      </c>
      <c r="J75" s="56">
        <v>2.5</v>
      </c>
      <c r="K75" s="4"/>
      <c r="L75" s="20">
        <v>2500</v>
      </c>
      <c r="M75" s="20">
        <f>I75*L75</f>
        <v>2500</v>
      </c>
      <c r="N75" s="20">
        <f>M75*12</f>
        <v>30000</v>
      </c>
    </row>
    <row r="76" spans="2:15" ht="15">
      <c r="B76" s="11"/>
      <c r="C76" s="12" t="s">
        <v>10</v>
      </c>
      <c r="D76" s="35">
        <v>1</v>
      </c>
      <c r="E76" s="35">
        <v>1.5</v>
      </c>
      <c r="F76" s="35">
        <v>1500</v>
      </c>
      <c r="G76" s="35">
        <f>D76*F76</f>
        <v>1500</v>
      </c>
      <c r="H76" s="35">
        <f t="shared" si="10"/>
        <v>18000</v>
      </c>
      <c r="I76" s="4">
        <v>1</v>
      </c>
      <c r="J76" s="56">
        <v>1.9</v>
      </c>
      <c r="K76" s="4"/>
      <c r="L76" s="20">
        <v>1900</v>
      </c>
      <c r="M76" s="20">
        <f>I76*L76</f>
        <v>1900</v>
      </c>
      <c r="N76" s="20">
        <f t="shared" ref="N76:N77" si="12">M76*12</f>
        <v>22800</v>
      </c>
    </row>
    <row r="77" spans="2:15" ht="15">
      <c r="B77" s="11"/>
      <c r="C77" s="12" t="s">
        <v>8</v>
      </c>
      <c r="D77" s="35">
        <v>1</v>
      </c>
      <c r="E77" s="35">
        <v>1.2</v>
      </c>
      <c r="F77" s="35">
        <v>1200</v>
      </c>
      <c r="G77" s="35">
        <f>D77*F77</f>
        <v>1200</v>
      </c>
      <c r="H77" s="35">
        <f t="shared" si="10"/>
        <v>14400</v>
      </c>
      <c r="I77" s="4">
        <v>6</v>
      </c>
      <c r="J77" s="59">
        <v>1.6</v>
      </c>
      <c r="K77" s="4">
        <v>5</v>
      </c>
      <c r="L77" s="20">
        <v>1600</v>
      </c>
      <c r="M77" s="20">
        <f>I77*L77</f>
        <v>9600</v>
      </c>
      <c r="N77" s="20">
        <f t="shared" si="12"/>
        <v>115200</v>
      </c>
    </row>
    <row r="78" spans="2:15" ht="15">
      <c r="B78" s="11"/>
      <c r="C78" s="12" t="s">
        <v>6</v>
      </c>
      <c r="D78" s="35">
        <v>1</v>
      </c>
      <c r="E78" s="48">
        <v>1</v>
      </c>
      <c r="F78" s="35">
        <v>1000</v>
      </c>
      <c r="G78" s="35">
        <f>D78*F78</f>
        <v>1000</v>
      </c>
      <c r="H78" s="35">
        <f t="shared" si="10"/>
        <v>12000</v>
      </c>
      <c r="I78" s="4"/>
      <c r="J78" s="59"/>
      <c r="K78" s="4">
        <v>-1</v>
      </c>
      <c r="L78" s="20"/>
      <c r="M78" s="20"/>
      <c r="N78" s="20"/>
    </row>
    <row r="79" spans="2:15" ht="30">
      <c r="B79" s="14"/>
      <c r="C79" s="13" t="s">
        <v>11</v>
      </c>
      <c r="D79" s="13">
        <f>D80+D81+D82</f>
        <v>3</v>
      </c>
      <c r="E79" s="13"/>
      <c r="F79" s="13"/>
      <c r="G79" s="13">
        <f>G80+G81+G82</f>
        <v>4500</v>
      </c>
      <c r="H79" s="13">
        <f t="shared" si="10"/>
        <v>54000</v>
      </c>
      <c r="I79" s="9">
        <f>SUM(I80:I81)</f>
        <v>5</v>
      </c>
      <c r="J79" s="30"/>
      <c r="K79" s="9">
        <f>K80+K81+K82</f>
        <v>2</v>
      </c>
      <c r="L79" s="20"/>
      <c r="M79" s="24">
        <f>M80+M81</f>
        <v>8900</v>
      </c>
      <c r="N79" s="24">
        <f>N80+N81</f>
        <v>106800</v>
      </c>
    </row>
    <row r="80" spans="2:15" ht="15">
      <c r="B80" s="11"/>
      <c r="C80" s="12" t="s">
        <v>5</v>
      </c>
      <c r="D80" s="35">
        <v>1</v>
      </c>
      <c r="E80" s="35">
        <v>2.2000000000000002</v>
      </c>
      <c r="F80" s="35">
        <v>2200</v>
      </c>
      <c r="G80" s="35">
        <f>D80*F80</f>
        <v>2200</v>
      </c>
      <c r="H80" s="35">
        <f t="shared" si="10"/>
        <v>26400</v>
      </c>
      <c r="I80" s="17">
        <v>1</v>
      </c>
      <c r="J80" s="56">
        <v>2.5</v>
      </c>
      <c r="K80" s="4"/>
      <c r="L80" s="20">
        <v>2500</v>
      </c>
      <c r="M80" s="20">
        <f>I80*L80</f>
        <v>2500</v>
      </c>
      <c r="N80" s="20">
        <f>M80*12</f>
        <v>30000</v>
      </c>
      <c r="O80" s="1" t="s">
        <v>60</v>
      </c>
    </row>
    <row r="81" spans="2:15" ht="15">
      <c r="B81" s="11"/>
      <c r="C81" s="12" t="s">
        <v>8</v>
      </c>
      <c r="D81" s="35">
        <v>1</v>
      </c>
      <c r="E81" s="35">
        <v>1.3</v>
      </c>
      <c r="F81" s="35">
        <v>1300</v>
      </c>
      <c r="G81" s="35">
        <f>D81*F81</f>
        <v>1300</v>
      </c>
      <c r="H81" s="35">
        <f t="shared" si="10"/>
        <v>15600</v>
      </c>
      <c r="I81" s="10">
        <v>4</v>
      </c>
      <c r="J81" s="42">
        <v>1.6</v>
      </c>
      <c r="K81" s="10">
        <v>3</v>
      </c>
      <c r="L81" s="20">
        <v>1600</v>
      </c>
      <c r="M81" s="20">
        <f>I81*L81</f>
        <v>6400</v>
      </c>
      <c r="N81" s="20">
        <f t="shared" ref="N81" si="13">M81*12</f>
        <v>76800</v>
      </c>
      <c r="O81" s="1" t="s">
        <v>61</v>
      </c>
    </row>
    <row r="82" spans="2:15" ht="15">
      <c r="B82" s="50"/>
      <c r="C82" s="50" t="s">
        <v>6</v>
      </c>
      <c r="D82" s="51">
        <v>1</v>
      </c>
      <c r="E82" s="49">
        <v>1</v>
      </c>
      <c r="F82" s="35">
        <v>1000</v>
      </c>
      <c r="G82" s="35">
        <f>D82*F82</f>
        <v>1000</v>
      </c>
      <c r="H82" s="35">
        <f t="shared" si="10"/>
        <v>12000</v>
      </c>
      <c r="I82" s="50"/>
      <c r="J82" s="50"/>
      <c r="K82" s="52">
        <v>-1</v>
      </c>
      <c r="L82" s="50"/>
      <c r="M82" s="50"/>
      <c r="N82" s="50"/>
      <c r="O82" s="1" t="s">
        <v>62</v>
      </c>
    </row>
  </sheetData>
  <autoFilter ref="A5:N81"/>
  <mergeCells count="1">
    <mergeCell ref="B4:N4"/>
  </mergeCells>
  <phoneticPr fontId="0" type="noConversion"/>
  <pageMargins left="0.4" right="0.4" top="0.18" bottom="0.2" header="0.17" footer="0.14000000000000001"/>
  <pageSetup scale="4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1</vt:lpstr>
      <vt:lpstr>'დანართი 1'!Print_Area</vt:lpstr>
      <vt:lpstr>'დანართი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2017-12-29T09:26:29Z</cp:lastPrinted>
  <dcterms:created xsi:type="dcterms:W3CDTF">2010-01-04T17:01:53Z</dcterms:created>
  <dcterms:modified xsi:type="dcterms:W3CDTF">2019-07-16T13:38:39Z</dcterms:modified>
</cp:coreProperties>
</file>